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HR\ANGIE\Student Timesheets\"/>
    </mc:Choice>
  </mc:AlternateContent>
  <bookViews>
    <workbookView xWindow="120" yWindow="96" windowWidth="12120" windowHeight="808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83" i="1" l="1"/>
  <c r="I83" i="1"/>
  <c r="J68" i="1"/>
  <c r="J69" i="1"/>
  <c r="J70" i="1"/>
  <c r="J71" i="1"/>
  <c r="I68" i="1"/>
  <c r="I69" i="1"/>
  <c r="I70" i="1"/>
  <c r="I71" i="1"/>
  <c r="J67" i="1"/>
  <c r="I67" i="1"/>
  <c r="F47" i="1" l="1"/>
  <c r="F39" i="1"/>
  <c r="F31" i="1"/>
  <c r="F23" i="1"/>
  <c r="F16" i="1"/>
  <c r="G8" i="1"/>
  <c r="A91" i="1" s="1"/>
  <c r="I79" i="1"/>
  <c r="K79" i="1" s="1"/>
  <c r="J79" i="1"/>
  <c r="I80" i="1"/>
  <c r="J80" i="1"/>
  <c r="I81" i="1"/>
  <c r="K81" i="1" s="1"/>
  <c r="J81" i="1"/>
  <c r="I82" i="1"/>
  <c r="K82" i="1" s="1"/>
  <c r="J82" i="1"/>
  <c r="I84" i="1"/>
  <c r="J84" i="1"/>
  <c r="I78" i="1"/>
  <c r="J78" i="1"/>
  <c r="K67" i="1"/>
  <c r="K68" i="1"/>
  <c r="I72" i="1"/>
  <c r="J72" i="1"/>
  <c r="K72" i="1" s="1"/>
  <c r="I66" i="1"/>
  <c r="K66" i="1" s="1"/>
  <c r="J66" i="1"/>
  <c r="K70" i="1" l="1"/>
  <c r="K83" i="1"/>
  <c r="K71" i="1"/>
  <c r="K69" i="1"/>
  <c r="K78" i="1"/>
  <c r="K84" i="1"/>
  <c r="K80" i="1"/>
  <c r="F57" i="1"/>
  <c r="H15" i="1"/>
  <c r="H12" i="1"/>
  <c r="K73" i="1" l="1"/>
  <c r="K85" i="1"/>
  <c r="K87" i="1" l="1"/>
</calcChain>
</file>

<file path=xl/sharedStrings.xml><?xml version="1.0" encoding="utf-8"?>
<sst xmlns="http://schemas.openxmlformats.org/spreadsheetml/2006/main" count="94" uniqueCount="70">
  <si>
    <t>Last</t>
  </si>
  <si>
    <t>First</t>
  </si>
  <si>
    <t>Time Sheet:</t>
  </si>
  <si>
    <t>SSN</t>
  </si>
  <si>
    <t>(last 4)</t>
  </si>
  <si>
    <t>Pay Period</t>
  </si>
  <si>
    <t>to</t>
  </si>
  <si>
    <t>Record hours worked below.</t>
  </si>
  <si>
    <t>Reg. Hrs.</t>
  </si>
  <si>
    <t>Day</t>
  </si>
  <si>
    <t>Date</t>
  </si>
  <si>
    <t>IN</t>
  </si>
  <si>
    <t>OUT</t>
  </si>
  <si>
    <t>Subtotal</t>
  </si>
  <si>
    <t>Sun</t>
  </si>
  <si>
    <t>Mon</t>
  </si>
  <si>
    <t>Tue</t>
  </si>
  <si>
    <t>Wed</t>
  </si>
  <si>
    <t>Thur</t>
  </si>
  <si>
    <t>Fri</t>
  </si>
  <si>
    <t>Sat</t>
  </si>
  <si>
    <t>Total Hours Worked for 1st week of pay period</t>
  </si>
  <si>
    <t>Total Hours Worked for 2nd week of pay period</t>
  </si>
  <si>
    <t>Grand Total of Hours Worked for Pay Period</t>
  </si>
  <si>
    <r>
      <t>&gt;</t>
    </r>
    <r>
      <rPr>
        <sz val="10"/>
        <rFont val="Times New Roman"/>
        <family val="1"/>
      </rPr>
      <t xml:space="preserve">  ALL INFORMATION MUST BE COMPLETED ON THIS TIME SHEET.</t>
    </r>
  </si>
  <si>
    <t>&gt;  Payroll checks will be ready for distribution every two weeks on Friday following the fourteen-day period.</t>
  </si>
  <si>
    <t>Name:</t>
  </si>
  <si>
    <t>I certify this student's work has been completed satisfactorily.</t>
  </si>
  <si>
    <t>I certify that I have worked the hours recorded on this time sheet.</t>
  </si>
  <si>
    <t>Supervisor Signature</t>
  </si>
  <si>
    <t>Student Signature</t>
  </si>
  <si>
    <t>Department:</t>
  </si>
  <si>
    <t>Select Department</t>
  </si>
  <si>
    <t>Totals</t>
  </si>
  <si>
    <t>Academic Services</t>
  </si>
  <si>
    <t>Accounting</t>
  </si>
  <si>
    <t>Admissions</t>
  </si>
  <si>
    <t>Board of Regents</t>
  </si>
  <si>
    <t>Business &amp; Finance</t>
  </si>
  <si>
    <t>Career Services</t>
  </si>
  <si>
    <t>College of Bible &amp; Church Ministries</t>
  </si>
  <si>
    <t>Distance Education</t>
  </si>
  <si>
    <t>Financial Aid</t>
  </si>
  <si>
    <t>Graduate Studies</t>
  </si>
  <si>
    <t>Human Resources</t>
  </si>
  <si>
    <t>Information Technology</t>
  </si>
  <si>
    <t>Library Services</t>
  </si>
  <si>
    <t>Media Services</t>
  </si>
  <si>
    <t>Missions Department</t>
  </si>
  <si>
    <t>Music Department</t>
  </si>
  <si>
    <t>Residence Halls</t>
  </si>
  <si>
    <t>Security</t>
  </si>
  <si>
    <t>Student Counseling</t>
  </si>
  <si>
    <t>University Advancement</t>
  </si>
  <si>
    <t>Acct  01-</t>
  </si>
  <si>
    <t>Learning Center</t>
  </si>
  <si>
    <t>Wellness Center</t>
  </si>
  <si>
    <t>Alumni Relations</t>
  </si>
  <si>
    <t>Athletics</t>
  </si>
  <si>
    <t>Business Services</t>
  </si>
  <si>
    <t>Chapel Development</t>
  </si>
  <si>
    <t>Chapel Worship</t>
  </si>
  <si>
    <t>Enrollment/Retention</t>
  </si>
  <si>
    <t>Marketing &amp; Public Relations</t>
  </si>
  <si>
    <t>Registrar</t>
  </si>
  <si>
    <t>Sports Medicine</t>
  </si>
  <si>
    <t>College of Music &amp; Communication Arts</t>
  </si>
  <si>
    <r>
      <t>&gt;</t>
    </r>
    <r>
      <rPr>
        <sz val="10"/>
        <rFont val="Times New Roman"/>
        <family val="1"/>
      </rPr>
      <t xml:space="preserve">  Pay periods consists of fourteen-day periods from Sunday through Saturday.</t>
    </r>
  </si>
  <si>
    <t>Student Worker Time Sheet</t>
  </si>
  <si>
    <t>Student Worker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</si>
</sst>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;@"/>
    <numFmt numFmtId="165" formatCode="m/d;@"/>
    <numFmt numFmtId="166" formatCode="[$-409]h:mm\ AM/PM;@"/>
    <numFmt numFmtId="167" formatCode="[$-409]mmmm\ d\,\ yyyy;@"/>
  </numFmts>
  <fonts count="7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/>
    </xf>
    <xf numFmtId="166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/>
    <xf numFmtId="2" fontId="2" fillId="2" borderId="5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/>
    </xf>
    <xf numFmtId="2" fontId="2" fillId="2" borderId="4" xfId="0" applyNumberFormat="1" applyFont="1" applyFill="1" applyBorder="1" applyAlignment="1">
      <alignment vertical="center"/>
    </xf>
    <xf numFmtId="2" fontId="2" fillId="2" borderId="5" xfId="0" applyNumberFormat="1" applyFont="1" applyFill="1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2" borderId="0" xfId="0" applyFont="1" applyFill="1" applyBorder="1"/>
    <xf numFmtId="0" fontId="0" fillId="3" borderId="0" xfId="0" applyFill="1" applyBorder="1"/>
    <xf numFmtId="0" fontId="2" fillId="3" borderId="0" xfId="0" applyFont="1" applyFill="1" applyBorder="1"/>
    <xf numFmtId="164" fontId="3" fillId="3" borderId="0" xfId="0" applyNumberFormat="1" applyFont="1" applyFill="1" applyBorder="1"/>
    <xf numFmtId="0" fontId="3" fillId="3" borderId="0" xfId="0" applyFont="1" applyFill="1" applyBorder="1"/>
    <xf numFmtId="0" fontId="2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vertical="top"/>
    </xf>
    <xf numFmtId="0" fontId="0" fillId="3" borderId="0" xfId="0" applyFill="1" applyBorder="1" applyAlignment="1">
      <alignment horizontal="right"/>
    </xf>
    <xf numFmtId="0" fontId="0" fillId="3" borderId="0" xfId="0" applyFill="1"/>
    <xf numFmtId="0" fontId="4" fillId="3" borderId="1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2" fontId="2" fillId="3" borderId="7" xfId="0" applyNumberFormat="1" applyFont="1" applyFill="1" applyBorder="1" applyAlignment="1">
      <alignment horizontal="right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</xf>
    <xf numFmtId="0" fontId="0" fillId="3" borderId="8" xfId="0" applyFill="1" applyBorder="1" applyProtection="1"/>
    <xf numFmtId="0" fontId="0" fillId="3" borderId="0" xfId="0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0" fillId="3" borderId="5" xfId="0" applyFill="1" applyBorder="1"/>
    <xf numFmtId="0" fontId="2" fillId="4" borderId="0" xfId="0" applyFont="1" applyFill="1" applyBorder="1"/>
    <xf numFmtId="0" fontId="0" fillId="4" borderId="0" xfId="0" applyFill="1" applyBorder="1"/>
    <xf numFmtId="0" fontId="0" fillId="4" borderId="5" xfId="0" applyFill="1" applyBorder="1"/>
    <xf numFmtId="165" fontId="2" fillId="3" borderId="5" xfId="0" applyNumberFormat="1" applyFont="1" applyFill="1" applyBorder="1" applyAlignment="1">
      <alignment horizontal="center"/>
    </xf>
    <xf numFmtId="2" fontId="2" fillId="5" borderId="5" xfId="0" applyNumberFormat="1" applyFont="1" applyFill="1" applyBorder="1"/>
    <xf numFmtId="2" fontId="2" fillId="5" borderId="5" xfId="0" applyNumberFormat="1" applyFont="1" applyFill="1" applyBorder="1" applyAlignment="1">
      <alignment horizontal="right"/>
    </xf>
    <xf numFmtId="2" fontId="2" fillId="0" borderId="5" xfId="0" applyNumberFormat="1" applyFont="1" applyFill="1" applyBorder="1"/>
    <xf numFmtId="166" fontId="2" fillId="0" borderId="5" xfId="0" applyNumberFormat="1" applyFont="1" applyFill="1" applyBorder="1" applyProtection="1">
      <protection locked="0"/>
    </xf>
    <xf numFmtId="166" fontId="2" fillId="0" borderId="5" xfId="0" applyNumberFormat="1" applyFont="1" applyFill="1" applyBorder="1" applyAlignment="1" applyProtection="1">
      <alignment horizontal="left"/>
      <protection locked="0"/>
    </xf>
    <xf numFmtId="166" fontId="2" fillId="0" borderId="5" xfId="0" applyNumberFormat="1" applyFont="1" applyFill="1" applyBorder="1" applyAlignment="1" applyProtection="1">
      <alignment horizontal="right"/>
      <protection locked="0"/>
    </xf>
    <xf numFmtId="166" fontId="2" fillId="3" borderId="5" xfId="0" applyNumberFormat="1" applyFont="1" applyFill="1" applyBorder="1" applyAlignment="1" applyProtection="1">
      <alignment horizontal="right"/>
      <protection locked="0"/>
    </xf>
    <xf numFmtId="166" fontId="2" fillId="3" borderId="5" xfId="0" applyNumberFormat="1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3" borderId="8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7" fontId="2" fillId="3" borderId="8" xfId="0" applyNumberFormat="1" applyFont="1" applyFill="1" applyBorder="1" applyAlignment="1" applyProtection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4</xdr:row>
          <xdr:rowOff>7620</xdr:rowOff>
        </xdr:from>
        <xdr:to>
          <xdr:col>6</xdr:col>
          <xdr:colOff>121920</xdr:colOff>
          <xdr:row>5</xdr:row>
          <xdr:rowOff>22860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11</xdr:row>
          <xdr:rowOff>0</xdr:rowOff>
        </xdr:from>
        <xdr:to>
          <xdr:col>5</xdr:col>
          <xdr:colOff>632460</xdr:colOff>
          <xdr:row>59</xdr:row>
          <xdr:rowOff>30480</xdr:rowOff>
        </xdr:to>
        <xdr:sp macro="" textlink="">
          <xdr:nvSpPr>
            <xdr:cNvPr id="1026" name="Combo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10"/>
  <sheetViews>
    <sheetView tabSelected="1" zoomScaleNormal="100" workbookViewId="0">
      <selection activeCell="B66" sqref="B66"/>
    </sheetView>
  </sheetViews>
  <sheetFormatPr defaultColWidth="0" defaultRowHeight="13.2" zeroHeight="1" x14ac:dyDescent="0.25"/>
  <cols>
    <col min="1" max="1" width="6.6640625" customWidth="1"/>
    <col min="2" max="2" width="7.6640625" customWidth="1"/>
    <col min="3" max="8" width="10.109375" customWidth="1"/>
    <col min="9" max="10" width="9.109375" hidden="1" customWidth="1"/>
    <col min="11" max="11" width="11" customWidth="1"/>
    <col min="12" max="12" width="0.109375" customWidth="1"/>
    <col min="13" max="16384" width="8.88671875" hidden="1"/>
  </cols>
  <sheetData>
    <row r="1" spans="1:11" ht="17.399999999999999" x14ac:dyDescent="0.3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6.5" customHeight="1" thickBot="1" x14ac:dyDescent="0.3">
      <c r="A3" s="18" t="s">
        <v>26</v>
      </c>
      <c r="B3" s="53"/>
      <c r="C3" s="53"/>
      <c r="D3" s="53"/>
      <c r="E3" s="19"/>
      <c r="F3" s="53"/>
      <c r="G3" s="53"/>
      <c r="H3" s="53"/>
      <c r="I3" s="19"/>
      <c r="J3" s="19"/>
      <c r="K3" s="19"/>
    </row>
    <row r="4" spans="1:11" ht="15.6" x14ac:dyDescent="0.25">
      <c r="A4" s="19"/>
      <c r="B4" s="21" t="s">
        <v>0</v>
      </c>
      <c r="C4" s="19"/>
      <c r="D4" s="19"/>
      <c r="E4" s="19"/>
      <c r="F4" s="22" t="s">
        <v>1</v>
      </c>
      <c r="G4" s="19"/>
      <c r="H4" s="19"/>
      <c r="I4" s="19"/>
      <c r="J4" s="19"/>
      <c r="K4" s="19"/>
    </row>
    <row r="5" spans="1:11" ht="16.5" customHeight="1" thickBot="1" x14ac:dyDescent="0.3">
      <c r="A5" s="55" t="s">
        <v>2</v>
      </c>
      <c r="B5" s="55"/>
      <c r="C5" s="19"/>
      <c r="D5" s="19"/>
      <c r="E5" s="19"/>
      <c r="F5" s="19"/>
      <c r="G5" s="19"/>
      <c r="H5" s="18" t="s">
        <v>3</v>
      </c>
      <c r="I5" s="19"/>
      <c r="J5" s="19"/>
      <c r="K5" s="32"/>
    </row>
    <row r="6" spans="1:11" x14ac:dyDescent="0.25">
      <c r="A6" s="20"/>
      <c r="B6" s="20"/>
      <c r="C6" s="19"/>
      <c r="D6" s="19"/>
      <c r="E6" s="19"/>
      <c r="F6" s="19"/>
      <c r="G6" s="19"/>
      <c r="H6" s="19"/>
      <c r="I6" s="19"/>
      <c r="J6" s="19"/>
      <c r="K6" s="24" t="s">
        <v>4</v>
      </c>
    </row>
    <row r="7" spans="1:11" hidden="1" x14ac:dyDescent="0.25">
      <c r="A7" s="20" t="s">
        <v>69</v>
      </c>
      <c r="B7" s="20"/>
      <c r="C7" s="19"/>
      <c r="D7" s="19"/>
      <c r="E7" s="19"/>
      <c r="F7" s="19"/>
      <c r="G7" s="35" t="s">
        <v>69</v>
      </c>
      <c r="H7" s="19"/>
      <c r="I7" s="19"/>
      <c r="J7" s="19"/>
      <c r="K7" s="19"/>
    </row>
    <row r="8" spans="1:11" hidden="1" x14ac:dyDescent="0.25">
      <c r="A8" s="20"/>
      <c r="B8" s="20"/>
      <c r="C8" s="19"/>
      <c r="D8" s="19"/>
      <c r="E8" s="19"/>
      <c r="F8" s="19"/>
      <c r="G8" s="19">
        <f>IF(G7="Student Worker Timesheet",1,IF(G7="College Work Study - (Yellow)",3,IF(G7="Texas College Work Study - (Purple)",4,IF(G7="Community Service Work Study - (Green)",5,0))))</f>
        <v>1</v>
      </c>
      <c r="H8" s="19"/>
      <c r="I8" s="19"/>
      <c r="J8" s="19"/>
      <c r="K8" s="19"/>
    </row>
    <row r="9" spans="1:11" hidden="1" x14ac:dyDescent="0.25">
      <c r="A9" s="20"/>
      <c r="B9" s="20"/>
      <c r="C9" s="19"/>
      <c r="D9" s="19"/>
      <c r="E9" s="19"/>
      <c r="F9" s="19"/>
      <c r="G9" s="19"/>
      <c r="H9" s="19"/>
      <c r="I9" s="19"/>
      <c r="J9" s="19"/>
      <c r="K9" s="19"/>
    </row>
    <row r="10" spans="1:11" hidden="1" x14ac:dyDescent="0.25">
      <c r="A10" s="20"/>
      <c r="B10" s="20"/>
      <c r="C10" s="19"/>
      <c r="D10" s="19"/>
      <c r="E10" s="19"/>
      <c r="F10" s="19"/>
      <c r="G10" s="19"/>
      <c r="H10" s="19"/>
      <c r="I10" s="19"/>
      <c r="J10" s="19"/>
      <c r="K10" s="19"/>
    </row>
    <row r="11" spans="1:11" hidden="1" x14ac:dyDescent="0.2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6.5" customHeight="1" thickBot="1" x14ac:dyDescent="0.3">
      <c r="A12" s="55" t="s">
        <v>31</v>
      </c>
      <c r="B12" s="55"/>
      <c r="C12" s="19"/>
      <c r="D12" s="19"/>
      <c r="E12" s="19"/>
      <c r="F12" s="19"/>
      <c r="G12" s="25" t="s">
        <v>54</v>
      </c>
      <c r="H12" s="33" t="str">
        <f>IF(OR(G8=3,G8=4,G8=5),"001",F57)</f>
        <v/>
      </c>
      <c r="I12" s="34"/>
      <c r="J12" s="34"/>
      <c r="K12" s="33">
        <v>-6003</v>
      </c>
    </row>
    <row r="13" spans="1:11" ht="12.75" hidden="1" customHeight="1" x14ac:dyDescent="0.2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idden="1" x14ac:dyDescent="0.25">
      <c r="A14" s="36" t="s">
        <v>32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idden="1" x14ac:dyDescent="0.25">
      <c r="A15" s="20" t="s">
        <v>32</v>
      </c>
      <c r="B15" s="19"/>
      <c r="C15" s="19"/>
      <c r="D15" s="19"/>
      <c r="E15" s="19"/>
      <c r="F15" s="25" t="s">
        <v>33</v>
      </c>
      <c r="G15" s="19"/>
      <c r="H15" s="19" t="str">
        <f>IF(OR(G8=1,G8=2),"-6003",IF(OR(G8=3,G8=5),"-2930",IF(G8=4,"-2932","")))</f>
        <v>-6003</v>
      </c>
      <c r="I15" s="19"/>
      <c r="J15" s="19"/>
      <c r="K15" s="19"/>
    </row>
    <row r="16" spans="1:11" hidden="1" x14ac:dyDescent="0.25">
      <c r="A16" s="20" t="s">
        <v>34</v>
      </c>
      <c r="B16" s="19"/>
      <c r="C16" s="19"/>
      <c r="D16" s="19"/>
      <c r="E16" s="19"/>
      <c r="F16" s="37" t="str">
        <f>IF(A14="Select Department","",IF(A14="Academic Services",220,IF(A14="Accounting",403,IF(A14="Admissions",405,IF(A14="Alumni Relations",408,IF(A14="Athletics",800,IF(A14="Business Services",701,IF(A14="Board of Regents",400,""))))))))</f>
        <v/>
      </c>
      <c r="G16" s="19"/>
      <c r="H16" s="19"/>
      <c r="I16" s="19"/>
      <c r="J16" s="19"/>
      <c r="K16" s="19"/>
    </row>
    <row r="17" spans="1:11" hidden="1" x14ac:dyDescent="0.25">
      <c r="A17" s="20" t="s">
        <v>35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idden="1" x14ac:dyDescent="0.25">
      <c r="A18" s="20" t="s">
        <v>36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idden="1" x14ac:dyDescent="0.25">
      <c r="A19" s="20" t="s">
        <v>57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idden="1" x14ac:dyDescent="0.25">
      <c r="A20" s="20" t="s">
        <v>58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idden="1" x14ac:dyDescent="0.25">
      <c r="A21" s="20" t="s">
        <v>59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idden="1" x14ac:dyDescent="0.25">
      <c r="A22" s="20" t="s">
        <v>37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idden="1" x14ac:dyDescent="0.25">
      <c r="A23" s="20" t="s">
        <v>38</v>
      </c>
      <c r="B23" s="19"/>
      <c r="C23" s="19"/>
      <c r="D23" s="19"/>
      <c r="E23" s="19"/>
      <c r="F23" s="37" t="str">
        <f>IF(A14="Business &amp; Finance",401,IF(A14="Career Services",304,IF(A14="Chapel Development",303,IF(A14="Chapel Worship",307,IF(A14="College of Bible &amp; Church Ministries",130,IF(A14="Distance Education",150,IF(A14="Enrollment/Retention",404,IF(A14="Financial Aid",301,""))))))))</f>
        <v/>
      </c>
      <c r="G23" s="19"/>
      <c r="H23" s="19"/>
      <c r="I23" s="19"/>
      <c r="J23" s="19"/>
      <c r="K23" s="19"/>
    </row>
    <row r="24" spans="1:11" hidden="1" x14ac:dyDescent="0.25">
      <c r="A24" s="20" t="s">
        <v>39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idden="1" x14ac:dyDescent="0.25">
      <c r="A25" s="20" t="s">
        <v>60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idden="1" x14ac:dyDescent="0.25">
      <c r="A26" s="20" t="s">
        <v>61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idden="1" x14ac:dyDescent="0.25">
      <c r="A27" s="20" t="s">
        <v>40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idden="1" x14ac:dyDescent="0.25">
      <c r="A28" s="20" t="s">
        <v>66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idden="1" x14ac:dyDescent="0.25">
      <c r="A29" s="20" t="s">
        <v>41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idden="1" x14ac:dyDescent="0.25">
      <c r="A30" s="20" t="s">
        <v>62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idden="1" x14ac:dyDescent="0.25">
      <c r="A31" s="20" t="s">
        <v>42</v>
      </c>
      <c r="B31" s="19"/>
      <c r="C31" s="19"/>
      <c r="D31" s="19"/>
      <c r="E31" s="19"/>
      <c r="F31" s="37" t="str">
        <f>IF(A14="Graduate Studies",151,IF(A14="Human Resources",402,IF(A14="Information Technology",406,IF(A14="Learning Center",204,IF(A14="Library Services",202,IF(A14="Marketing &amp; Public Relations",410,IF(A14="Media Services",205,IF(A14="Missions Department",132,""))))))))</f>
        <v/>
      </c>
      <c r="G31" s="19"/>
      <c r="H31" s="19"/>
      <c r="I31" s="19"/>
      <c r="J31" s="19"/>
      <c r="K31" s="19"/>
    </row>
    <row r="32" spans="1:11" hidden="1" x14ac:dyDescent="0.25">
      <c r="A32" s="20" t="s">
        <v>43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idden="1" x14ac:dyDescent="0.25">
      <c r="A33" s="20" t="s">
        <v>44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idden="1" x14ac:dyDescent="0.25">
      <c r="A34" s="20" t="s">
        <v>45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idden="1" x14ac:dyDescent="0.25">
      <c r="A35" s="20" t="s">
        <v>55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idden="1" x14ac:dyDescent="0.25">
      <c r="A36" s="20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idden="1" x14ac:dyDescent="0.25">
      <c r="A37" s="20" t="s">
        <v>63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idden="1" x14ac:dyDescent="0.25">
      <c r="A38" s="20" t="s">
        <v>47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idden="1" x14ac:dyDescent="0.25">
      <c r="A39" s="20" t="s">
        <v>48</v>
      </c>
      <c r="B39" s="19"/>
      <c r="C39" s="19"/>
      <c r="D39" s="19"/>
      <c r="E39" s="19"/>
      <c r="F39" s="37" t="str">
        <f>IF(A14="Music Department",135,IF(A14="Registrar",203,IF(A14="Residence Halls",702,IF(A14="Security",503,IF(A14="Sports Medicine",809,IF(A14="Student Counseling",302,IF(A14="University Advancement",407,IF(A14="Wellness Center",305,""))))))))</f>
        <v/>
      </c>
      <c r="G39" s="19"/>
      <c r="H39" s="19"/>
      <c r="I39" s="19"/>
      <c r="J39" s="19"/>
      <c r="K39" s="19"/>
    </row>
    <row r="40" spans="1:11" hidden="1" x14ac:dyDescent="0.25">
      <c r="A40" s="20" t="s">
        <v>49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idden="1" x14ac:dyDescent="0.25">
      <c r="A41" s="20" t="s">
        <v>64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idden="1" x14ac:dyDescent="0.25">
      <c r="A42" s="20" t="s">
        <v>50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idden="1" x14ac:dyDescent="0.25">
      <c r="A43" s="20" t="s">
        <v>51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idden="1" x14ac:dyDescent="0.25">
      <c r="A44" s="20" t="s">
        <v>65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idden="1" x14ac:dyDescent="0.25">
      <c r="A45" s="20" t="s">
        <v>52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idden="1" x14ac:dyDescent="0.25">
      <c r="A46" s="20" t="s">
        <v>53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idden="1" x14ac:dyDescent="0.25">
      <c r="A47" s="20" t="s">
        <v>56</v>
      </c>
      <c r="B47" s="19"/>
      <c r="C47" s="19"/>
      <c r="D47" s="19"/>
      <c r="E47" s="19"/>
      <c r="F47" s="37" t="str">
        <f>IF(A14="College of Music &amp; Communication Arts",120,"")</f>
        <v/>
      </c>
      <c r="G47" s="19"/>
      <c r="H47" s="19"/>
      <c r="I47" s="19"/>
      <c r="J47" s="19"/>
      <c r="K47" s="19"/>
    </row>
    <row r="48" spans="1:11" hidden="1" x14ac:dyDescent="0.25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idden="1" x14ac:dyDescent="0.25">
      <c r="A49" s="20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idden="1" x14ac:dyDescent="0.25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idden="1" x14ac:dyDescent="0.25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idden="1" x14ac:dyDescent="0.25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idden="1" x14ac:dyDescent="0.25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idden="1" x14ac:dyDescent="0.25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idden="1" x14ac:dyDescent="0.25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idden="1" x14ac:dyDescent="0.25">
      <c r="A56" s="20"/>
      <c r="B56" s="19"/>
      <c r="C56" s="19"/>
      <c r="D56" s="19"/>
      <c r="E56" s="19"/>
      <c r="F56" s="37"/>
      <c r="G56" s="19"/>
      <c r="H56" s="19"/>
      <c r="I56" s="19"/>
      <c r="J56" s="19"/>
      <c r="K56" s="19"/>
    </row>
    <row r="57" spans="1:11" hidden="1" x14ac:dyDescent="0.25">
      <c r="A57" s="38"/>
      <c r="B57" s="39"/>
      <c r="C57" s="39"/>
      <c r="D57" s="39"/>
      <c r="E57" s="39"/>
      <c r="F57" s="40" t="str">
        <f>IF(SUM(F16:F56)&gt;1,SUM(F16:F56),"")</f>
        <v/>
      </c>
      <c r="G57" s="39"/>
      <c r="H57" s="39"/>
      <c r="I57" s="39"/>
      <c r="J57" s="39"/>
      <c r="K57" s="39"/>
    </row>
    <row r="58" spans="1:11" hidden="1" x14ac:dyDescent="0.25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idden="1" x14ac:dyDescent="0.25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x14ac:dyDescent="0.25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6.5" customHeight="1" thickBot="1" x14ac:dyDescent="0.3">
      <c r="A61" s="55" t="s">
        <v>5</v>
      </c>
      <c r="B61" s="55"/>
      <c r="C61" s="62">
        <v>42484</v>
      </c>
      <c r="D61" s="62"/>
      <c r="E61" s="62"/>
      <c r="F61" s="23" t="s">
        <v>6</v>
      </c>
      <c r="G61" s="62">
        <v>42497</v>
      </c>
      <c r="H61" s="62"/>
      <c r="I61" s="62"/>
      <c r="J61" s="62"/>
      <c r="K61" s="62"/>
    </row>
    <row r="62" spans="1:1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5.6" x14ac:dyDescent="0.25">
      <c r="A63" s="61" t="s">
        <v>7</v>
      </c>
      <c r="B63" s="61"/>
      <c r="C63" s="61"/>
      <c r="D63" s="61"/>
      <c r="E63" s="61"/>
      <c r="F63" s="61"/>
      <c r="G63" s="61"/>
      <c r="H63" s="61"/>
      <c r="I63" s="1"/>
      <c r="J63" s="1"/>
      <c r="K63" s="1"/>
    </row>
    <row r="64" spans="1:11" x14ac:dyDescent="0.25">
      <c r="A64" s="2"/>
      <c r="B64" s="2"/>
      <c r="C64" s="3"/>
      <c r="D64" s="2"/>
      <c r="E64" s="4"/>
      <c r="F64" s="3"/>
      <c r="G64" s="2"/>
      <c r="H64" s="2"/>
      <c r="I64" s="2"/>
      <c r="J64" s="2"/>
      <c r="K64" s="2" t="s">
        <v>8</v>
      </c>
    </row>
    <row r="65" spans="1:11" x14ac:dyDescent="0.25">
      <c r="A65" s="5" t="s">
        <v>9</v>
      </c>
      <c r="B65" s="6" t="s">
        <v>10</v>
      </c>
      <c r="C65" s="7" t="s">
        <v>11</v>
      </c>
      <c r="D65" s="7" t="s">
        <v>12</v>
      </c>
      <c r="E65" s="7" t="s">
        <v>11</v>
      </c>
      <c r="F65" s="7" t="s">
        <v>12</v>
      </c>
      <c r="G65" s="7" t="s">
        <v>11</v>
      </c>
      <c r="H65" s="7" t="s">
        <v>12</v>
      </c>
      <c r="I65" s="7"/>
      <c r="J65" s="7"/>
      <c r="K65" s="8" t="s">
        <v>13</v>
      </c>
    </row>
    <row r="66" spans="1:11" x14ac:dyDescent="0.25">
      <c r="A66" s="9" t="s">
        <v>14</v>
      </c>
      <c r="B66" s="41">
        <v>42484</v>
      </c>
      <c r="C66" s="10"/>
      <c r="D66" s="10"/>
      <c r="E66" s="10"/>
      <c r="F66" s="10"/>
      <c r="G66" s="10"/>
      <c r="H66" s="10"/>
      <c r="I66" s="11">
        <f>HOUR(D66-C66)+HOUR(F66-E66)+HOUR(H66-G66)</f>
        <v>0</v>
      </c>
      <c r="J66" s="11">
        <f>(MINUTE(D66-C66)+MINUTE(F66-E66)+MINUTE(H66-G66))/60</f>
        <v>0</v>
      </c>
      <c r="K66" s="12">
        <f>I66+J66</f>
        <v>0</v>
      </c>
    </row>
    <row r="67" spans="1:11" x14ac:dyDescent="0.25">
      <c r="A67" s="9" t="s">
        <v>15</v>
      </c>
      <c r="B67" s="41">
        <v>42485</v>
      </c>
      <c r="C67" s="10"/>
      <c r="D67" s="10"/>
      <c r="E67" s="10"/>
      <c r="F67" s="10"/>
      <c r="G67" s="48"/>
      <c r="H67" s="49"/>
      <c r="I67" s="11">
        <f>HOUR(D67-C67)+HOUR(F67-E67)</f>
        <v>0</v>
      </c>
      <c r="J67" s="11">
        <f>(MINUTE(D67-C67)+MINUTE(F67-E67))/60</f>
        <v>0</v>
      </c>
      <c r="K67" s="12">
        <f t="shared" ref="K67:K72" si="0">I67+J67</f>
        <v>0</v>
      </c>
    </row>
    <row r="68" spans="1:11" x14ac:dyDescent="0.25">
      <c r="A68" s="9" t="s">
        <v>16</v>
      </c>
      <c r="B68" s="41">
        <v>42486</v>
      </c>
      <c r="C68" s="10"/>
      <c r="D68" s="10"/>
      <c r="E68" s="10"/>
      <c r="F68" s="10"/>
      <c r="G68" s="48"/>
      <c r="H68" s="49"/>
      <c r="I68" s="11">
        <f t="shared" ref="I68:I71" si="1">HOUR(D68-C68)+HOUR(F68-E68)</f>
        <v>0</v>
      </c>
      <c r="J68" s="11">
        <f t="shared" ref="J68:J71" si="2">(MINUTE(D68-C68)+MINUTE(F68-E68))/60</f>
        <v>0</v>
      </c>
      <c r="K68" s="12">
        <f t="shared" si="0"/>
        <v>0</v>
      </c>
    </row>
    <row r="69" spans="1:11" x14ac:dyDescent="0.25">
      <c r="A69" s="9" t="s">
        <v>17</v>
      </c>
      <c r="B69" s="41">
        <v>42487</v>
      </c>
      <c r="C69" s="10"/>
      <c r="D69" s="10"/>
      <c r="E69" s="10"/>
      <c r="F69" s="10"/>
      <c r="G69" s="48"/>
      <c r="H69" s="49"/>
      <c r="I69" s="11">
        <f t="shared" si="1"/>
        <v>0</v>
      </c>
      <c r="J69" s="11">
        <f t="shared" si="2"/>
        <v>0</v>
      </c>
      <c r="K69" s="12">
        <f t="shared" si="0"/>
        <v>0</v>
      </c>
    </row>
    <row r="70" spans="1:11" x14ac:dyDescent="0.25">
      <c r="A70" s="9" t="s">
        <v>18</v>
      </c>
      <c r="B70" s="41">
        <v>42488</v>
      </c>
      <c r="C70" s="10"/>
      <c r="D70" s="10"/>
      <c r="E70" s="10"/>
      <c r="F70" s="10"/>
      <c r="G70" s="48"/>
      <c r="H70" s="49"/>
      <c r="I70" s="11">
        <f t="shared" si="1"/>
        <v>0</v>
      </c>
      <c r="J70" s="11">
        <f t="shared" si="2"/>
        <v>0</v>
      </c>
      <c r="K70" s="12">
        <f t="shared" si="0"/>
        <v>0</v>
      </c>
    </row>
    <row r="71" spans="1:11" x14ac:dyDescent="0.25">
      <c r="A71" s="9" t="s">
        <v>19</v>
      </c>
      <c r="B71" s="41">
        <v>42489</v>
      </c>
      <c r="C71" s="45"/>
      <c r="D71" s="45"/>
      <c r="E71" s="45"/>
      <c r="F71" s="45"/>
      <c r="G71" s="48"/>
      <c r="H71" s="49"/>
      <c r="I71" s="11">
        <f t="shared" si="1"/>
        <v>0</v>
      </c>
      <c r="J71" s="11">
        <f t="shared" si="2"/>
        <v>0</v>
      </c>
      <c r="K71" s="12">
        <f t="shared" si="0"/>
        <v>0</v>
      </c>
    </row>
    <row r="72" spans="1:11" x14ac:dyDescent="0.25">
      <c r="A72" s="9" t="s">
        <v>20</v>
      </c>
      <c r="B72" s="41">
        <v>42490</v>
      </c>
      <c r="C72" s="45"/>
      <c r="D72" s="45"/>
      <c r="E72" s="45"/>
      <c r="F72" s="45"/>
      <c r="G72" s="45"/>
      <c r="H72" s="45"/>
      <c r="I72" s="11">
        <f t="shared" ref="I72" si="3">HOUR(D72-C72)+HOUR(F72-E72)+HOUR(H72-G72)</f>
        <v>0</v>
      </c>
      <c r="J72" s="11">
        <f t="shared" ref="J72" si="4">(MINUTE(D72-C72)+MINUTE(F72-E72)+MINUTE(H72-G72))/60</f>
        <v>0</v>
      </c>
      <c r="K72" s="12">
        <f t="shared" si="0"/>
        <v>0</v>
      </c>
    </row>
    <row r="73" spans="1:11" x14ac:dyDescent="0.25">
      <c r="A73" s="57" t="s">
        <v>21</v>
      </c>
      <c r="B73" s="58"/>
      <c r="C73" s="58"/>
      <c r="D73" s="58"/>
      <c r="E73" s="58"/>
      <c r="F73" s="58"/>
      <c r="G73" s="58"/>
      <c r="H73" s="58"/>
      <c r="I73" s="13"/>
      <c r="J73" s="13"/>
      <c r="K73" s="14">
        <f>SUM(K66:K72)</f>
        <v>0</v>
      </c>
    </row>
    <row r="74" spans="1:1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15.6" x14ac:dyDescent="0.25">
      <c r="A75" s="61" t="s">
        <v>7</v>
      </c>
      <c r="B75" s="61"/>
      <c r="C75" s="61"/>
      <c r="D75" s="61"/>
      <c r="E75" s="61"/>
      <c r="F75" s="61"/>
      <c r="G75" s="61"/>
      <c r="H75" s="61"/>
      <c r="I75" s="27"/>
      <c r="J75" s="27"/>
      <c r="K75" s="27"/>
    </row>
    <row r="76" spans="1:11" x14ac:dyDescent="0.25">
      <c r="A76" s="2"/>
      <c r="B76" s="2"/>
      <c r="C76" s="3"/>
      <c r="D76" s="2"/>
      <c r="E76" s="4"/>
      <c r="F76" s="3"/>
      <c r="G76" s="2"/>
      <c r="H76" s="2"/>
      <c r="I76" s="2"/>
      <c r="J76" s="2"/>
      <c r="K76" s="2" t="s">
        <v>8</v>
      </c>
    </row>
    <row r="77" spans="1:11" x14ac:dyDescent="0.25">
      <c r="A77" s="5" t="s">
        <v>9</v>
      </c>
      <c r="B77" s="6" t="s">
        <v>10</v>
      </c>
      <c r="C77" s="7" t="s">
        <v>11</v>
      </c>
      <c r="D77" s="7" t="s">
        <v>12</v>
      </c>
      <c r="E77" s="7" t="s">
        <v>11</v>
      </c>
      <c r="F77" s="7" t="s">
        <v>12</v>
      </c>
      <c r="G77" s="7" t="s">
        <v>11</v>
      </c>
      <c r="H77" s="7" t="s">
        <v>12</v>
      </c>
      <c r="I77" s="7"/>
      <c r="J77" s="7"/>
      <c r="K77" s="8" t="s">
        <v>13</v>
      </c>
    </row>
    <row r="78" spans="1:11" x14ac:dyDescent="0.25">
      <c r="A78" s="9" t="s">
        <v>14</v>
      </c>
      <c r="B78" s="41">
        <v>42491</v>
      </c>
      <c r="C78" s="10"/>
      <c r="D78" s="10"/>
      <c r="E78" s="10"/>
      <c r="F78" s="10"/>
      <c r="G78" s="10"/>
      <c r="H78" s="10"/>
      <c r="I78" s="11">
        <f>HOUR(D78-C78)+HOUR(F78-E78)+HOUR(H78-G78)</f>
        <v>0</v>
      </c>
      <c r="J78" s="11">
        <f>(MINUTE(D78-C78)+MINUTE(F78-E78)+MINUTE(H78-G78))/60</f>
        <v>0</v>
      </c>
      <c r="K78" s="12">
        <f>I78+J78</f>
        <v>0</v>
      </c>
    </row>
    <row r="79" spans="1:11" x14ac:dyDescent="0.25">
      <c r="A79" s="9" t="s">
        <v>15</v>
      </c>
      <c r="B79" s="41">
        <v>42492</v>
      </c>
      <c r="C79" s="45"/>
      <c r="D79" s="45"/>
      <c r="E79" s="45"/>
      <c r="F79" s="45"/>
      <c r="G79" s="45"/>
      <c r="H79" s="45"/>
      <c r="I79" s="11">
        <f t="shared" ref="I79:I84" si="5">HOUR(D79-C79)+HOUR(F79-E79)+HOUR(H79-G79)</f>
        <v>0</v>
      </c>
      <c r="J79" s="11">
        <f t="shared" ref="J79:J84" si="6">(MINUTE(D79-C79)+MINUTE(F79-E79)+MINUTE(H79-G79))/60</f>
        <v>0</v>
      </c>
      <c r="K79" s="12">
        <f t="shared" ref="K79:K84" si="7">I79+J79</f>
        <v>0</v>
      </c>
    </row>
    <row r="80" spans="1:11" x14ac:dyDescent="0.25">
      <c r="A80" s="9" t="s">
        <v>16</v>
      </c>
      <c r="B80" s="41">
        <v>42493</v>
      </c>
      <c r="C80" s="45"/>
      <c r="D80" s="45"/>
      <c r="E80" s="45"/>
      <c r="F80" s="45"/>
      <c r="G80" s="45"/>
      <c r="H80" s="45"/>
      <c r="I80" s="11">
        <f t="shared" si="5"/>
        <v>0</v>
      </c>
      <c r="J80" s="11">
        <f t="shared" si="6"/>
        <v>0</v>
      </c>
      <c r="K80" s="12">
        <f t="shared" si="7"/>
        <v>0</v>
      </c>
    </row>
    <row r="81" spans="1:12" x14ac:dyDescent="0.25">
      <c r="A81" s="9" t="s">
        <v>17</v>
      </c>
      <c r="B81" s="41">
        <v>42494</v>
      </c>
      <c r="C81" s="45"/>
      <c r="D81" s="45"/>
      <c r="E81" s="45"/>
      <c r="F81" s="45"/>
      <c r="G81" s="45"/>
      <c r="H81" s="45"/>
      <c r="I81" s="11">
        <f t="shared" si="5"/>
        <v>0</v>
      </c>
      <c r="J81" s="11">
        <f t="shared" si="6"/>
        <v>0</v>
      </c>
      <c r="K81" s="12">
        <f t="shared" si="7"/>
        <v>0</v>
      </c>
    </row>
    <row r="82" spans="1:12" x14ac:dyDescent="0.25">
      <c r="A82" s="9" t="s">
        <v>18</v>
      </c>
      <c r="B82" s="41">
        <v>42495</v>
      </c>
      <c r="C82" s="45"/>
      <c r="D82" s="45"/>
      <c r="E82" s="45"/>
      <c r="F82" s="45"/>
      <c r="G82" s="45"/>
      <c r="H82" s="45"/>
      <c r="I82" s="42">
        <f t="shared" si="5"/>
        <v>0</v>
      </c>
      <c r="J82" s="42">
        <f t="shared" si="6"/>
        <v>0</v>
      </c>
      <c r="K82" s="43">
        <f t="shared" si="7"/>
        <v>0</v>
      </c>
    </row>
    <row r="83" spans="1:12" x14ac:dyDescent="0.25">
      <c r="A83" s="9" t="s">
        <v>19</v>
      </c>
      <c r="B83" s="41">
        <v>42496</v>
      </c>
      <c r="C83" s="45"/>
      <c r="D83" s="45"/>
      <c r="E83" s="45"/>
      <c r="F83" s="45"/>
      <c r="G83" s="47"/>
      <c r="H83" s="46"/>
      <c r="I83" s="44">
        <f>HOUR(D83-C83)+HOUR(F83-E83)</f>
        <v>0</v>
      </c>
      <c r="J83" s="44">
        <f>(MINUTE(D83-C83)+MINUTE(F83-E83))/60</f>
        <v>0</v>
      </c>
      <c r="K83" s="43">
        <f t="shared" si="7"/>
        <v>0</v>
      </c>
    </row>
    <row r="84" spans="1:12" x14ac:dyDescent="0.25">
      <c r="A84" s="9" t="s">
        <v>20</v>
      </c>
      <c r="B84" s="41">
        <v>42497</v>
      </c>
      <c r="C84" s="45"/>
      <c r="D84" s="45"/>
      <c r="E84" s="45"/>
      <c r="F84" s="45"/>
      <c r="G84" s="45"/>
      <c r="H84" s="45"/>
      <c r="I84" s="11">
        <f t="shared" si="5"/>
        <v>0</v>
      </c>
      <c r="J84" s="11">
        <f t="shared" si="6"/>
        <v>0</v>
      </c>
      <c r="K84" s="12">
        <f t="shared" si="7"/>
        <v>0</v>
      </c>
    </row>
    <row r="85" spans="1:12" x14ac:dyDescent="0.25">
      <c r="A85" s="57" t="s">
        <v>22</v>
      </c>
      <c r="B85" s="58"/>
      <c r="C85" s="58"/>
      <c r="D85" s="58"/>
      <c r="E85" s="58"/>
      <c r="F85" s="58"/>
      <c r="G85" s="58"/>
      <c r="H85" s="59"/>
      <c r="I85" s="16"/>
      <c r="J85" s="16"/>
      <c r="K85" s="12">
        <f>SUM(K78:K84)</f>
        <v>0</v>
      </c>
    </row>
    <row r="86" spans="1:12" x14ac:dyDescent="0.25">
      <c r="A86" s="28"/>
      <c r="B86" s="29"/>
      <c r="C86" s="29"/>
      <c r="D86" s="29"/>
      <c r="E86" s="29"/>
      <c r="F86" s="29"/>
      <c r="G86" s="29"/>
      <c r="H86" s="29"/>
      <c r="I86" s="30"/>
      <c r="J86" s="30"/>
      <c r="K86" s="31"/>
      <c r="L86" s="17"/>
    </row>
    <row r="87" spans="1:12" x14ac:dyDescent="0.25">
      <c r="A87" s="50" t="s">
        <v>23</v>
      </c>
      <c r="B87" s="51"/>
      <c r="C87" s="51"/>
      <c r="D87" s="51"/>
      <c r="E87" s="51"/>
      <c r="F87" s="51"/>
      <c r="G87" s="51"/>
      <c r="H87" s="52"/>
      <c r="K87" s="15">
        <f>K73+K85</f>
        <v>0</v>
      </c>
    </row>
    <row r="88" spans="1:12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2" x14ac:dyDescent="0.25">
      <c r="A89" s="56" t="s">
        <v>24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2" x14ac:dyDescent="0.25">
      <c r="A90" s="56" t="s">
        <v>67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2" ht="24.75" customHeight="1" x14ac:dyDescent="0.25">
      <c r="A91" s="66" t="str">
        <f>IF(G8=1,"&gt;  Student Employees must have time sheets in Payroll Office NO LATER than Wednesday at noon following this fourteen-day period.", IF(OR(G8=3,G8=4,G8=5),"&gt;  Time Sheets must be turned in to the Financial Aid Office NO LATER than 3:00 pm on Monday following the fourteen-day period.","&gt;  Don't forget to turn your time sheets in."))</f>
        <v>&gt;  Student Employees must have time sheets in Payroll Office NO LATER than Wednesday at noon following this fourteen-day period.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</row>
    <row r="92" spans="1:12" x14ac:dyDescent="0.25">
      <c r="A92" s="67" t="s">
        <v>25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1:12" ht="24.6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2" ht="25.5" customHeight="1" x14ac:dyDescent="0.25">
      <c r="A94" s="54" t="s">
        <v>27</v>
      </c>
      <c r="B94" s="54"/>
      <c r="C94" s="54"/>
      <c r="D94" s="54"/>
      <c r="E94" s="26"/>
      <c r="F94" s="54" t="s">
        <v>28</v>
      </c>
      <c r="G94" s="54"/>
      <c r="H94" s="54"/>
      <c r="I94" s="54"/>
      <c r="J94" s="54"/>
      <c r="K94" s="54"/>
    </row>
    <row r="95" spans="1:12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2" x14ac:dyDescent="0.25">
      <c r="A96" s="64"/>
      <c r="B96" s="64"/>
      <c r="C96" s="64"/>
      <c r="D96" s="64"/>
      <c r="E96" s="26"/>
      <c r="F96" s="64"/>
      <c r="G96" s="64"/>
      <c r="H96" s="64"/>
      <c r="I96" s="64"/>
      <c r="J96" s="64"/>
      <c r="K96" s="64"/>
    </row>
    <row r="97" spans="1:11" ht="13.8" thickBot="1" x14ac:dyDescent="0.3">
      <c r="A97" s="65"/>
      <c r="B97" s="65"/>
      <c r="C97" s="65"/>
      <c r="D97" s="65"/>
      <c r="E97" s="26"/>
      <c r="F97" s="65"/>
      <c r="G97" s="65"/>
      <c r="H97" s="65"/>
      <c r="I97" s="65"/>
      <c r="J97" s="65"/>
      <c r="K97" s="65"/>
    </row>
    <row r="98" spans="1:11" x14ac:dyDescent="0.25">
      <c r="A98" s="63" t="s">
        <v>29</v>
      </c>
      <c r="B98" s="63"/>
      <c r="C98" s="63"/>
      <c r="D98" s="63"/>
      <c r="E98" s="26"/>
      <c r="F98" s="63" t="s">
        <v>30</v>
      </c>
      <c r="G98" s="63"/>
      <c r="H98" s="63"/>
      <c r="I98" s="63"/>
      <c r="J98" s="63"/>
      <c r="K98" s="63"/>
    </row>
    <row r="99" spans="1:11" x14ac:dyDescent="0.25"/>
    <row r="100" spans="1:11" ht="0.6" customHeight="1" x14ac:dyDescent="0.25"/>
    <row r="101" spans="1:11" x14ac:dyDescent="0.25"/>
    <row r="102" spans="1:11" x14ac:dyDescent="0.25"/>
    <row r="103" spans="1:11" x14ac:dyDescent="0.25"/>
    <row r="104" spans="1:11" x14ac:dyDescent="0.25"/>
    <row r="105" spans="1:11" x14ac:dyDescent="0.25"/>
    <row r="106" spans="1:11" x14ac:dyDescent="0.25"/>
    <row r="107" spans="1:11" x14ac:dyDescent="0.25"/>
    <row r="108" spans="1:11" x14ac:dyDescent="0.25"/>
    <row r="109" spans="1:11" x14ac:dyDescent="0.25"/>
    <row r="110" spans="1:11" x14ac:dyDescent="0.25"/>
  </sheetData>
  <sheetProtection algorithmName="SHA-512" hashValue="e6Tq9CD9uKA7P9hV22Co8cM+dSjOV+goXanovCFCyjRPDgiCFIoketDmpf/zLRmG+1taCX5jFEiuQ8tS62V6ZA==" saltValue="C/1dGMYfWu2isGPMzcfl5g==" spinCount="100000" sheet="1" objects="1" scenarios="1"/>
  <mergeCells count="23">
    <mergeCell ref="A98:D98"/>
    <mergeCell ref="F98:K98"/>
    <mergeCell ref="F96:K97"/>
    <mergeCell ref="A91:K91"/>
    <mergeCell ref="A92:K92"/>
    <mergeCell ref="A96:D97"/>
    <mergeCell ref="A1:K1"/>
    <mergeCell ref="A63:H63"/>
    <mergeCell ref="A73:H73"/>
    <mergeCell ref="A75:H75"/>
    <mergeCell ref="B3:D3"/>
    <mergeCell ref="C61:E61"/>
    <mergeCell ref="G61:K61"/>
    <mergeCell ref="A61:B61"/>
    <mergeCell ref="A87:H87"/>
    <mergeCell ref="F3:H3"/>
    <mergeCell ref="A94:D94"/>
    <mergeCell ref="F94:K94"/>
    <mergeCell ref="A5:B5"/>
    <mergeCell ref="A12:B12"/>
    <mergeCell ref="A89:K89"/>
    <mergeCell ref="A90:K90"/>
    <mergeCell ref="A85:H85"/>
  </mergeCells>
  <phoneticPr fontId="0" type="noConversion"/>
  <printOptions horizontalCentered="1"/>
  <pageMargins left="0.75" right="0.75" top="1" bottom="1" header="0.5" footer="0.5"/>
  <pageSetup scale="97"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locked="0" autoLine="0" linkedCell="G7" listFillRange="A7:A11" r:id="rId5">
            <anchor moveWithCells="1">
              <from>
                <xdr:col>2</xdr:col>
                <xdr:colOff>7620</xdr:colOff>
                <xdr:row>4</xdr:row>
                <xdr:rowOff>7620</xdr:rowOff>
              </from>
              <to>
                <xdr:col>6</xdr:col>
                <xdr:colOff>121920</xdr:colOff>
                <xdr:row>5</xdr:row>
                <xdr:rowOff>22860</xdr:rowOff>
              </to>
            </anchor>
          </controlPr>
        </control>
      </mc:Choice>
      <mc:Fallback>
        <control shapeId="1025" r:id="rId4" name="ComboBox1"/>
      </mc:Fallback>
    </mc:AlternateContent>
    <mc:AlternateContent xmlns:mc="http://schemas.openxmlformats.org/markup-compatibility/2006">
      <mc:Choice Requires="x14">
        <control shapeId="1026" r:id="rId6" name="ComboBox2">
          <controlPr locked="0" autoLine="0" linkedCell="A14" listFillRange="A15:A59" r:id="rId7">
            <anchor moveWithCells="1">
              <from>
                <xdr:col>2</xdr:col>
                <xdr:colOff>7620</xdr:colOff>
                <xdr:row>11</xdr:row>
                <xdr:rowOff>0</xdr:rowOff>
              </from>
              <to>
                <xdr:col>5</xdr:col>
                <xdr:colOff>632460</xdr:colOff>
                <xdr:row>59</xdr:row>
                <xdr:rowOff>30480</xdr:rowOff>
              </to>
            </anchor>
          </controlPr>
        </control>
      </mc:Choice>
      <mc:Fallback>
        <control shapeId="1026" r:id="rId6" name="Combo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Southwestern Assemblies of God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Windows User</cp:lastModifiedBy>
  <cp:lastPrinted>2014-07-21T14:20:30Z</cp:lastPrinted>
  <dcterms:created xsi:type="dcterms:W3CDTF">2006-06-06T21:28:50Z</dcterms:created>
  <dcterms:modified xsi:type="dcterms:W3CDTF">2016-04-25T15:28:41Z</dcterms:modified>
</cp:coreProperties>
</file>